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Z:\interdev\pdf\dcyf\"/>
    </mc:Choice>
  </mc:AlternateContent>
  <xr:revisionPtr revIDLastSave="0" documentId="8_{EDEF193B-DD6A-494F-8901-1ACD9B44E2AC}" xr6:coauthVersionLast="47" xr6:coauthVersionMax="47" xr10:uidLastSave="{00000000-0000-0000-0000-000000000000}"/>
  <bookViews>
    <workbookView xWindow="30360" yWindow="1560" windowWidth="21600" windowHeight="11385" xr2:uid="{00000000-000D-0000-FFFF-FFFF00000000}"/>
  </bookViews>
  <sheets>
    <sheet name="Fee Table" sheetId="3" r:id="rId1"/>
    <sheet name="Rate Model" sheetId="5" r:id="rId2"/>
    <sheet name="Sheet1" sheetId="4" state="hidden" r:id="rId3"/>
  </sheets>
  <definedNames>
    <definedName name="_xlnm.Print_Area" localSheetId="0">'Fee Table'!$A$1:$G$24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3" l="1"/>
  <c r="D13" i="3"/>
  <c r="G19" i="3"/>
  <c r="D48" i="5"/>
  <c r="E42" i="5"/>
  <c r="E41" i="5"/>
  <c r="G37" i="5" s="1"/>
  <c r="F26" i="5"/>
  <c r="F27" i="5" s="1"/>
  <c r="F28" i="5" s="1"/>
  <c r="D47" i="5"/>
  <c r="E11" i="5"/>
  <c r="E10" i="5"/>
  <c r="H37" i="5" l="1"/>
  <c r="I37" i="5" s="1"/>
</calcChain>
</file>

<file path=xl/sharedStrings.xml><?xml version="1.0" encoding="utf-8"?>
<sst xmlns="http://schemas.openxmlformats.org/spreadsheetml/2006/main" count="89" uniqueCount="88">
  <si>
    <t>[Select Region]</t>
  </si>
  <si>
    <t>Actual Miles</t>
  </si>
  <si>
    <t>Per each report recorded and approved in Sprout for an Attended, no-show, or cancelled less 24 hour than reports as described in the contract.</t>
  </si>
  <si>
    <t>Monthly Administrative Rate</t>
  </si>
  <si>
    <t xml:space="preserve">Fee Schedule  </t>
  </si>
  <si>
    <t>Emergent Initial Family Time Visit</t>
  </si>
  <si>
    <t>OFM Rates</t>
  </si>
  <si>
    <t>Supplemental Billing</t>
  </si>
  <si>
    <t>[Select]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</si>
  <si>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</si>
  <si>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</si>
  <si>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</si>
  <si>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</si>
  <si>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</si>
  <si>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</si>
  <si>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</si>
  <si>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</si>
  <si>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</si>
  <si>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</si>
  <si>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</si>
  <si>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</si>
  <si>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Effective October 1, 2023</t>
  </si>
  <si>
    <t xml:space="preserve">Region 3 &amp; 4   </t>
  </si>
  <si>
    <t xml:space="preserve">Region 5 &amp; 6 </t>
  </si>
  <si>
    <t xml:space="preserve">Service Coordination </t>
  </si>
  <si>
    <t>Service Delivery Support</t>
  </si>
  <si>
    <t>Monitoring</t>
  </si>
  <si>
    <t>Intake - as funded by FT cost study</t>
  </si>
  <si>
    <t xml:space="preserve">Modifier </t>
  </si>
  <si>
    <t>Minutes</t>
  </si>
  <si>
    <t>7 days a week</t>
  </si>
  <si>
    <t>Authorization/assignment</t>
  </si>
  <si>
    <t>Monitoring for New - Monthly</t>
  </si>
  <si>
    <t>6 times a day</t>
  </si>
  <si>
    <t>Caregiver &amp; safety/ well-being</t>
  </si>
  <si>
    <t>Intake and Screening per referral</t>
  </si>
  <si>
    <t xml:space="preserve">10 minutes </t>
  </si>
  <si>
    <t>Confirm first visit</t>
  </si>
  <si>
    <t>document intake</t>
  </si>
  <si>
    <t>Information review</t>
  </si>
  <si>
    <t xml:space="preserve">Federal </t>
  </si>
  <si>
    <t>Intake Report</t>
  </si>
  <si>
    <t>Payroll Taxes</t>
  </si>
  <si>
    <t>Meeting coordination</t>
  </si>
  <si>
    <t>Washington B&amp;O Tax</t>
  </si>
  <si>
    <t>notify for visit schedule</t>
  </si>
  <si>
    <t>Indirect</t>
  </si>
  <si>
    <t>Parent review of rules/policy</t>
  </si>
  <si>
    <t>Scheduling of visits</t>
  </si>
  <si>
    <t>PTO &amp; holliday - hrs yearly per FTE</t>
  </si>
  <si>
    <t>Region</t>
  </si>
  <si>
    <t>Current Average</t>
  </si>
  <si>
    <t>Monthly VSW/Admin hours + PTO</t>
  </si>
  <si>
    <t>Monthly Supervisor Hours +PTO</t>
  </si>
  <si>
    <t>Program Manager hours + PTO</t>
  </si>
  <si>
    <t>Monthly Service Coordination</t>
  </si>
  <si>
    <t>Supervision, Indirect, Tax, Fringe</t>
  </si>
  <si>
    <t>Total Admin Rate</t>
  </si>
  <si>
    <t>3 &amp; 4</t>
  </si>
  <si>
    <t>5 &amp; 6</t>
  </si>
  <si>
    <t>Work Type</t>
  </si>
  <si>
    <t>Hourly Rate</t>
  </si>
  <si>
    <t xml:space="preserve">VSW/Clerical </t>
  </si>
  <si>
    <t>Sup</t>
  </si>
  <si>
    <t>PM</t>
  </si>
  <si>
    <t>Scheduled Visits</t>
  </si>
  <si>
    <t>Proposed April Updated Rate</t>
  </si>
  <si>
    <t xml:space="preserve">Hourly </t>
  </si>
  <si>
    <t>In person</t>
  </si>
  <si>
    <t>Travel Cost</t>
  </si>
  <si>
    <t>Visit Time</t>
  </si>
  <si>
    <t xml:space="preserve">Per visit </t>
  </si>
  <si>
    <t>Virtual</t>
  </si>
  <si>
    <t>Avg Travel*</t>
  </si>
  <si>
    <t>Avg Visit*</t>
  </si>
  <si>
    <t>*excluding "0" minute events</t>
  </si>
  <si>
    <t>Hourly</t>
  </si>
  <si>
    <t xml:space="preserve">Payable </t>
  </si>
  <si>
    <t>Authorized situations</t>
  </si>
  <si>
    <t>minutes</t>
  </si>
  <si>
    <t xml:space="preserve">Family with more than 3 with one referral </t>
  </si>
  <si>
    <t>wait time</t>
  </si>
  <si>
    <t xml:space="preserve">With the intent to reduce time children or youth site in a car when siblings are placed separately and over 30 miles apart. </t>
  </si>
  <si>
    <t>Visit Report</t>
  </si>
  <si>
    <t>DCYF missed visit staffing</t>
  </si>
  <si>
    <t>Sprout recorded Attended, no-show, &amp; cancelled less than reports.</t>
  </si>
  <si>
    <t>UIR</t>
  </si>
  <si>
    <t>Covid screening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</si>
</sst>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"/>
    <numFmt numFmtId="165" formatCode="_(&quot;$&quot;* #,##0.000_);_(&quot;$&quot;* \(#,##0.000\);_(&quot;$&quot;* &quot;-&quot;??_);_(@_)"/>
    <numFmt numFmtId="166" formatCode="&quot;$&quot;#,##0"/>
    <numFmt numFmtId="167" formatCode="0.0%"/>
    <numFmt numFmtId="168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C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0" fillId="0" borderId="0" xfId="0" quotePrefix="1"/>
    <xf numFmtId="0" fontId="9" fillId="0" borderId="0" xfId="0" applyFont="1" applyAlignment="1">
      <alignment vertical="center"/>
    </xf>
    <xf numFmtId="0" fontId="10" fillId="3" borderId="0" xfId="0" applyFont="1" applyFill="1" applyAlignment="1">
      <alignment horizontal="center" vertical="center" wrapText="1"/>
    </xf>
    <xf numFmtId="165" fontId="11" fillId="3" borderId="0" xfId="1" applyNumberFormat="1" applyFont="1" applyFill="1" applyBorder="1" applyAlignment="1">
      <alignment horizontal="center" vertical="center"/>
    </xf>
    <xf numFmtId="166" fontId="8" fillId="2" borderId="2" xfId="0" applyNumberFormat="1" applyFont="1" applyFill="1" applyBorder="1" applyAlignment="1">
      <alignment horizontal="center"/>
    </xf>
    <xf numFmtId="0" fontId="0" fillId="0" borderId="4" xfId="0" applyBorder="1"/>
    <xf numFmtId="0" fontId="13" fillId="0" borderId="5" xfId="0" applyFont="1" applyBorder="1"/>
    <xf numFmtId="0" fontId="0" fillId="0" borderId="5" xfId="0" applyBorder="1"/>
    <xf numFmtId="0" fontId="13" fillId="0" borderId="6" xfId="0" applyFont="1" applyBorder="1"/>
    <xf numFmtId="0" fontId="0" fillId="0" borderId="7" xfId="0" applyBorder="1"/>
    <xf numFmtId="0" fontId="0" fillId="0" borderId="2" xfId="0" applyBorder="1"/>
    <xf numFmtId="0" fontId="2" fillId="0" borderId="0" xfId="0" applyFont="1"/>
    <xf numFmtId="0" fontId="0" fillId="0" borderId="0" xfId="0" applyAlignment="1">
      <alignment horizontal="center"/>
    </xf>
    <xf numFmtId="9" fontId="1" fillId="0" borderId="8" xfId="2" applyFont="1" applyFill="1" applyBorder="1"/>
    <xf numFmtId="167" fontId="1" fillId="0" borderId="8" xfId="2" applyNumberFormat="1" applyFont="1" applyFill="1" applyBorder="1"/>
    <xf numFmtId="9" fontId="0" fillId="0" borderId="0" xfId="0" applyNumberFormat="1"/>
    <xf numFmtId="0" fontId="0" fillId="0" borderId="7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168" fontId="0" fillId="0" borderId="13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164" fontId="0" fillId="0" borderId="2" xfId="0" applyNumberFormat="1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6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4" fillId="0" borderId="17" xfId="0" applyFont="1" applyBorder="1" applyAlignment="1">
      <alignment wrapText="1"/>
    </xf>
    <xf numFmtId="0" fontId="6" fillId="0" borderId="0" xfId="0" applyFont="1"/>
    <xf numFmtId="0" fontId="0" fillId="0" borderId="6" xfId="0" applyBorder="1"/>
    <xf numFmtId="0" fontId="0" fillId="4" borderId="18" xfId="0" applyFill="1" applyBorder="1"/>
    <xf numFmtId="167" fontId="0" fillId="4" borderId="19" xfId="0" applyNumberFormat="1" applyFill="1" applyBorder="1"/>
    <xf numFmtId="0" fontId="16" fillId="0" borderId="7" xfId="0" applyFont="1" applyBorder="1" applyAlignment="1">
      <alignment horizontal="center" wrapText="1"/>
    </xf>
    <xf numFmtId="0" fontId="16" fillId="5" borderId="2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16" fillId="0" borderId="17" xfId="0" applyNumberFormat="1" applyFont="1" applyBorder="1" applyAlignment="1">
      <alignment horizontal="center"/>
    </xf>
    <xf numFmtId="164" fontId="0" fillId="2" borderId="0" xfId="0" applyNumberFormat="1" applyFill="1"/>
    <xf numFmtId="164" fontId="0" fillId="0" borderId="2" xfId="0" applyNumberFormat="1" applyBorder="1"/>
    <xf numFmtId="0" fontId="16" fillId="0" borderId="7" xfId="0" applyFont="1" applyBorder="1"/>
    <xf numFmtId="0" fontId="16" fillId="0" borderId="0" xfId="0" applyFont="1"/>
    <xf numFmtId="164" fontId="0" fillId="0" borderId="0" xfId="0" applyNumberFormat="1"/>
    <xf numFmtId="0" fontId="7" fillId="0" borderId="7" xfId="0" applyFont="1" applyBorder="1"/>
    <xf numFmtId="164" fontId="0" fillId="0" borderId="0" xfId="0" applyNumberFormat="1" applyAlignment="1">
      <alignment horizontal="center"/>
    </xf>
    <xf numFmtId="0" fontId="13" fillId="0" borderId="0" xfId="0" applyFont="1"/>
    <xf numFmtId="0" fontId="2" fillId="0" borderId="0" xfId="0" applyFont="1" applyAlignment="1">
      <alignment horizontal="center"/>
    </xf>
    <xf numFmtId="0" fontId="0" fillId="0" borderId="20" xfId="0" applyBorder="1"/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15" xfId="0" applyFill="1" applyBorder="1" applyAlignment="1">
      <alignment horizontal="center"/>
    </xf>
    <xf numFmtId="2" fontId="0" fillId="3" borderId="15" xfId="0" applyNumberFormat="1" applyFill="1" applyBorder="1" applyAlignment="1">
      <alignment horizontal="center"/>
    </xf>
    <xf numFmtId="2" fontId="0" fillId="0" borderId="0" xfId="0" applyNumberFormat="1"/>
    <xf numFmtId="166" fontId="0" fillId="0" borderId="2" xfId="0" applyNumberFormat="1" applyBorder="1"/>
    <xf numFmtId="38" fontId="3" fillId="0" borderId="15" xfId="0" applyNumberFormat="1" applyFont="1" applyBorder="1" applyAlignment="1">
      <alignment horizontal="center"/>
    </xf>
    <xf numFmtId="0" fontId="0" fillId="0" borderId="16" xfId="0" applyBorder="1"/>
    <xf numFmtId="0" fontId="0" fillId="0" borderId="3" xfId="0" applyBorder="1"/>
    <xf numFmtId="2" fontId="0" fillId="0" borderId="3" xfId="0" applyNumberFormat="1" applyBorder="1"/>
    <xf numFmtId="166" fontId="2" fillId="0" borderId="17" xfId="0" applyNumberFormat="1" applyFont="1" applyBorder="1"/>
    <xf numFmtId="0" fontId="2" fillId="0" borderId="9" xfId="0" applyFont="1" applyBorder="1"/>
    <xf numFmtId="0" fontId="2" fillId="0" borderId="21" xfId="0" applyFont="1" applyBorder="1"/>
    <xf numFmtId="0" fontId="0" fillId="0" borderId="21" xfId="0" applyBorder="1"/>
    <xf numFmtId="0" fontId="0" fillId="0" borderId="14" xfId="0" applyBorder="1"/>
    <xf numFmtId="0" fontId="0" fillId="0" borderId="14" xfId="0" applyBorder="1" applyAlignment="1">
      <alignment wrapText="1"/>
    </xf>
    <xf numFmtId="0" fontId="0" fillId="0" borderId="22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2" fillId="3" borderId="10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2" fillId="3" borderId="14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2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6" xfId="0" applyFont="1" applyBorder="1" applyAlignment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dcyf.wa.gov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228600</xdr:colOff>
      <xdr:row>0</xdr:row>
      <xdr:rowOff>0</xdr:rowOff>
    </xdr:from>
    <xdr:ext cx="2352675" cy="723900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1A3105-D34A-4327-9E39-37CA33AE2BA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0700" y="0"/>
          <a:ext cx="2352675" cy="7239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fm.wa.gov/accounting/administrative-accounting-resources/trav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G22"/>
  <sheetViews>
    <sheetView showGridLines="0" tabSelected="1" workbookViewId="0">
      <selection activeCell="M15" sqref="M15"/>
    </sheetView>
  </sheetViews>
  <sheetFormatPr defaultColWidth="9.140625" defaultRowHeight="15" x14ac:dyDescent="0.25"/>
  <cols>
    <col min="1" max="1" width="14.28515625" style="1" customWidth="1"/>
    <col min="2" max="2" width="9.140625" style="1"/>
    <col min="3" max="3" width="13.42578125" style="1" customWidth="1"/>
    <col min="4" max="4" width="19.42578125" style="1" customWidth="1"/>
    <col min="5" max="5" width="9.140625" style="1"/>
    <col min="6" max="6" width="11.7109375" style="1" customWidth="1"/>
    <col min="7" max="7" width="14.42578125" style="1" customWidth="1"/>
    <col min="8" max="16384" width="9.140625" style="1"/>
  </cols>
  <sheetData>
    <row r="5" spans="1:7" ht="21" x14ac:dyDescent="0.25">
      <c r="A5" s="83" t="s">
        <v>5</v>
      </c>
      <c r="B5" s="83"/>
      <c r="C5" s="83"/>
      <c r="D5" s="83"/>
      <c r="E5" s="83"/>
      <c r="F5" s="83"/>
      <c r="G5" s="83"/>
    </row>
    <row r="6" spans="1:7" ht="21" x14ac:dyDescent="0.25">
      <c r="A6" s="83" t="s">
        <v>4</v>
      </c>
      <c r="B6" s="83"/>
      <c r="C6" s="83"/>
      <c r="D6" s="83"/>
      <c r="E6" s="83"/>
      <c r="F6" s="83"/>
      <c r="G6" s="83"/>
    </row>
    <row r="7" spans="1:7" x14ac:dyDescent="0.25">
      <c r="A7" s="84" t="s">
        <v>21</v>
      </c>
      <c r="B7" s="84"/>
      <c r="C7" s="84"/>
      <c r="D7" s="84"/>
      <c r="E7" s="84"/>
      <c r="F7" s="84"/>
      <c r="G7" s="84"/>
    </row>
    <row r="11" spans="1:7" ht="46.5" customHeight="1" x14ac:dyDescent="0.25">
      <c r="C11" s="2"/>
      <c r="D11" s="4" t="s">
        <v>3</v>
      </c>
    </row>
    <row r="12" spans="1:7" ht="15.75" x14ac:dyDescent="0.25">
      <c r="C12" s="6" t="s">
        <v>0</v>
      </c>
      <c r="D12" s="7">
        <v>0</v>
      </c>
    </row>
    <row r="13" spans="1:7" ht="21" x14ac:dyDescent="0.35">
      <c r="C13" s="1" t="s">
        <v>22</v>
      </c>
      <c r="D13" s="9">
        <f>'Rate Model'!J23</f>
        <v>8079.6702000000005</v>
      </c>
    </row>
    <row r="14" spans="1:7" ht="21" x14ac:dyDescent="0.35">
      <c r="D14" s="9"/>
    </row>
    <row r="15" spans="1:7" ht="21" x14ac:dyDescent="0.35">
      <c r="C15" s="1" t="s">
        <v>23</v>
      </c>
      <c r="D15" s="9">
        <f>'Rate Model'!J24</f>
        <v>9003.2403000000013</v>
      </c>
    </row>
    <row r="16" spans="1:7" ht="21" x14ac:dyDescent="0.35">
      <c r="D16" s="9"/>
    </row>
    <row r="17" spans="3:7" x14ac:dyDescent="0.25">
      <c r="C17" s="6" t="s">
        <v>7</v>
      </c>
      <c r="D17" s="6">
        <v>0</v>
      </c>
    </row>
    <row r="19" spans="3:7" ht="48.95" customHeight="1" x14ac:dyDescent="0.25">
      <c r="C19" s="82" t="s">
        <v>2</v>
      </c>
      <c r="D19" s="82"/>
      <c r="E19" s="82"/>
      <c r="F19" s="82"/>
      <c r="G19" s="3">
        <f>'Rate Model'!I37</f>
        <v>191.7534973983324</v>
      </c>
    </row>
    <row r="21" spans="3:7" x14ac:dyDescent="0.25">
      <c r="G21" s="2"/>
    </row>
    <row r="22" spans="3:7" x14ac:dyDescent="0.25">
      <c r="C22" s="8" t="s">
        <v>6</v>
      </c>
      <c r="D22" s="1" t="s">
        <v>1</v>
      </c>
    </row>
  </sheetData>
  <mergeCells count="4">
    <mergeCell ref="C19:F19"/>
    <mergeCell ref="A5:G5"/>
    <mergeCell ref="A6:G6"/>
    <mergeCell ref="A7:G7"/>
  </mergeCells>
  <hyperlinks>
    <hyperlink ref="C22" r:id="rId1" xr:uid="{00000000-0004-0000-0100-000000000000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A0014-5385-467E-B95F-7A4BAEDF40C9}">
  <dimension ref="C5:J49"/>
  <sheetViews>
    <sheetView topLeftCell="A14" workbookViewId="0">
      <selection activeCell="F53" sqref="F53"/>
    </sheetView>
  </sheetViews>
  <sheetFormatPr defaultColWidth="16.42578125" defaultRowHeight="15" x14ac:dyDescent="0.25"/>
  <cols>
    <col min="2" max="2" width="14.5703125" customWidth="1"/>
    <col min="3" max="3" width="12" customWidth="1"/>
  </cols>
  <sheetData>
    <row r="5" spans="3:10" ht="24" thickBot="1" x14ac:dyDescent="0.4">
      <c r="C5" s="88" t="s">
        <v>24</v>
      </c>
      <c r="D5" s="88"/>
      <c r="E5" s="88"/>
      <c r="F5" s="88"/>
      <c r="G5" s="88"/>
      <c r="H5" s="88"/>
      <c r="I5" s="88"/>
      <c r="J5" s="88"/>
    </row>
    <row r="6" spans="3:10" x14ac:dyDescent="0.25">
      <c r="C6" s="10"/>
      <c r="D6" s="11"/>
      <c r="E6" s="12"/>
      <c r="F6" s="11"/>
      <c r="G6" s="11"/>
      <c r="H6" s="11"/>
      <c r="I6" s="11"/>
      <c r="J6" s="13"/>
    </row>
    <row r="7" spans="3:10" x14ac:dyDescent="0.25">
      <c r="C7" s="14"/>
      <c r="J7" s="15"/>
    </row>
    <row r="8" spans="3:10" x14ac:dyDescent="0.25">
      <c r="C8" s="14"/>
      <c r="D8" s="66" t="s">
        <v>25</v>
      </c>
      <c r="E8" s="67"/>
      <c r="F8" s="68"/>
      <c r="G8" s="67" t="s">
        <v>26</v>
      </c>
      <c r="H8" s="66" t="s">
        <v>27</v>
      </c>
      <c r="I8" s="67"/>
      <c r="J8" s="74" t="s">
        <v>28</v>
      </c>
    </row>
    <row r="9" spans="3:10" x14ac:dyDescent="0.25">
      <c r="C9" s="14"/>
      <c r="D9" s="69"/>
      <c r="E9" t="s">
        <v>29</v>
      </c>
      <c r="G9" t="s">
        <v>30</v>
      </c>
      <c r="H9" s="69" t="s">
        <v>31</v>
      </c>
      <c r="J9" s="56">
        <v>0</v>
      </c>
    </row>
    <row r="10" spans="3:10" ht="60" x14ac:dyDescent="0.25">
      <c r="C10" s="14"/>
      <c r="D10" s="70" t="s">
        <v>32</v>
      </c>
      <c r="E10" s="17">
        <f>10*6*7*(52/12)</f>
        <v>1819.9999999999998</v>
      </c>
      <c r="G10" t="s">
        <v>33</v>
      </c>
      <c r="H10" s="69" t="s">
        <v>34</v>
      </c>
      <c r="J10" s="56">
        <v>0</v>
      </c>
    </row>
    <row r="11" spans="3:10" x14ac:dyDescent="0.25">
      <c r="C11" s="14"/>
      <c r="D11" s="71" t="s">
        <v>35</v>
      </c>
      <c r="E11" s="72">
        <f>207+SUM(J9:J18)</f>
        <v>281</v>
      </c>
      <c r="F11" s="73"/>
      <c r="G11" s="73" t="s">
        <v>36</v>
      </c>
      <c r="H11" s="69" t="s">
        <v>37</v>
      </c>
      <c r="J11" s="56">
        <v>0</v>
      </c>
    </row>
    <row r="12" spans="3:10" x14ac:dyDescent="0.25">
      <c r="C12" s="14"/>
      <c r="H12" s="69" t="s">
        <v>38</v>
      </c>
      <c r="J12" s="56">
        <v>0</v>
      </c>
    </row>
    <row r="13" spans="3:10" ht="15.75" thickBot="1" x14ac:dyDescent="0.3">
      <c r="C13" s="14"/>
      <c r="E13" s="16"/>
      <c r="H13" s="69" t="s">
        <v>39</v>
      </c>
      <c r="J13" s="56">
        <v>0</v>
      </c>
    </row>
    <row r="14" spans="3:10" ht="15.75" thickBot="1" x14ac:dyDescent="0.3">
      <c r="C14" s="14"/>
      <c r="D14" t="s">
        <v>40</v>
      </c>
      <c r="E14" s="18">
        <v>0.2</v>
      </c>
      <c r="H14" s="69" t="s">
        <v>41</v>
      </c>
      <c r="J14" s="56">
        <v>0</v>
      </c>
    </row>
    <row r="15" spans="3:10" ht="15.75" thickBot="1" x14ac:dyDescent="0.3">
      <c r="C15" s="14"/>
      <c r="D15" t="s">
        <v>42</v>
      </c>
      <c r="E15" s="18">
        <v>0.17</v>
      </c>
      <c r="H15" s="69" t="s">
        <v>43</v>
      </c>
      <c r="J15" s="56">
        <v>0</v>
      </c>
    </row>
    <row r="16" spans="3:10" ht="15.75" thickBot="1" x14ac:dyDescent="0.3">
      <c r="C16" s="14"/>
      <c r="D16" t="s">
        <v>44</v>
      </c>
      <c r="E16" s="19">
        <v>1.4999999999999999E-2</v>
      </c>
      <c r="H16" s="69" t="s">
        <v>45</v>
      </c>
      <c r="J16" s="56">
        <v>0</v>
      </c>
    </row>
    <row r="17" spans="3:10" x14ac:dyDescent="0.25">
      <c r="C17" s="14"/>
      <c r="D17" t="s">
        <v>46</v>
      </c>
      <c r="E17" s="20">
        <v>0.16</v>
      </c>
      <c r="H17" s="69" t="s">
        <v>47</v>
      </c>
      <c r="J17" s="56">
        <v>0</v>
      </c>
    </row>
    <row r="18" spans="3:10" x14ac:dyDescent="0.25">
      <c r="C18" s="14"/>
      <c r="H18" s="71" t="s">
        <v>48</v>
      </c>
      <c r="I18" s="73"/>
      <c r="J18" s="75">
        <v>74</v>
      </c>
    </row>
    <row r="19" spans="3:10" x14ac:dyDescent="0.25">
      <c r="C19" s="14"/>
      <c r="J19" s="15"/>
    </row>
    <row r="20" spans="3:10" x14ac:dyDescent="0.25">
      <c r="C20" s="14"/>
      <c r="D20" t="s">
        <v>49</v>
      </c>
      <c r="E20" s="20">
        <v>0.12</v>
      </c>
      <c r="J20" s="15"/>
    </row>
    <row r="21" spans="3:10" ht="15.75" thickBot="1" x14ac:dyDescent="0.3">
      <c r="C21" s="79"/>
      <c r="D21" s="80"/>
      <c r="E21" s="80"/>
      <c r="F21" s="80"/>
      <c r="G21" s="80"/>
      <c r="H21" s="80"/>
      <c r="I21" s="80"/>
      <c r="J21" s="81"/>
    </row>
    <row r="22" spans="3:10" ht="47.25" thickTop="1" x14ac:dyDescent="0.35">
      <c r="C22" s="21" t="s">
        <v>50</v>
      </c>
      <c r="D22" s="22" t="s">
        <v>51</v>
      </c>
      <c r="E22" s="22" t="s">
        <v>52</v>
      </c>
      <c r="F22" s="22" t="s">
        <v>53</v>
      </c>
      <c r="G22" s="22" t="s">
        <v>54</v>
      </c>
      <c r="H22" s="76" t="s">
        <v>55</v>
      </c>
      <c r="I22" s="77" t="s">
        <v>56</v>
      </c>
      <c r="J22" s="78" t="s">
        <v>57</v>
      </c>
    </row>
    <row r="23" spans="3:10" ht="21" x14ac:dyDescent="0.35">
      <c r="C23" s="21" t="s">
        <v>58</v>
      </c>
      <c r="D23" s="23">
        <v>23.75</v>
      </c>
      <c r="E23" s="24">
        <v>33.973333333333329</v>
      </c>
      <c r="F23" s="24">
        <v>132.05080000000001</v>
      </c>
      <c r="G23" s="25">
        <v>18.932167893333332</v>
      </c>
      <c r="H23" s="26">
        <v>5229.5600000000004</v>
      </c>
      <c r="I23" s="27">
        <v>2850.1102000000005</v>
      </c>
      <c r="J23" s="9">
        <v>8079.6702000000005</v>
      </c>
    </row>
    <row r="24" spans="3:10" ht="21.75" thickBot="1" x14ac:dyDescent="0.4">
      <c r="C24" s="21" t="s">
        <v>59</v>
      </c>
      <c r="D24" s="23">
        <v>27.25</v>
      </c>
      <c r="E24" s="24">
        <v>33.973333333333329</v>
      </c>
      <c r="F24" s="24">
        <v>150.40946666666667</v>
      </c>
      <c r="G24" s="25">
        <v>21.193955626666668</v>
      </c>
      <c r="H24" s="26">
        <v>5827.34</v>
      </c>
      <c r="I24" s="27">
        <v>3175.9003000000002</v>
      </c>
      <c r="J24" s="9">
        <v>9003.2403000000013</v>
      </c>
    </row>
    <row r="25" spans="3:10" ht="30" x14ac:dyDescent="0.25">
      <c r="C25" s="14"/>
      <c r="E25" s="28" t="s">
        <v>60</v>
      </c>
      <c r="F25" s="29" t="s">
        <v>61</v>
      </c>
      <c r="J25" s="15"/>
    </row>
    <row r="26" spans="3:10" x14ac:dyDescent="0.25">
      <c r="C26" s="14"/>
      <c r="E26" s="21" t="s">
        <v>62</v>
      </c>
      <c r="F26" s="30">
        <f>20+(20*0.24)</f>
        <v>24.8</v>
      </c>
      <c r="J26" s="15"/>
    </row>
    <row r="27" spans="3:10" x14ac:dyDescent="0.25">
      <c r="C27" s="14"/>
      <c r="E27" s="21" t="s">
        <v>63</v>
      </c>
      <c r="F27" s="30">
        <f>F26+(F26*0.15)</f>
        <v>28.52</v>
      </c>
      <c r="J27" s="15"/>
    </row>
    <row r="28" spans="3:10" ht="15.75" thickBot="1" x14ac:dyDescent="0.3">
      <c r="C28" s="31"/>
      <c r="D28" s="32"/>
      <c r="E28" s="33" t="s">
        <v>64</v>
      </c>
      <c r="F28" s="34">
        <f>F27+(F27*0.15)</f>
        <v>32.798000000000002</v>
      </c>
      <c r="G28" s="32"/>
      <c r="H28" s="32"/>
      <c r="I28" s="32"/>
      <c r="J28" s="35"/>
    </row>
    <row r="29" spans="3:10" x14ac:dyDescent="0.25">
      <c r="C29" s="36"/>
    </row>
    <row r="32" spans="3:10" ht="24" thickBot="1" x14ac:dyDescent="0.4">
      <c r="C32" s="88" t="s">
        <v>65</v>
      </c>
      <c r="D32" s="88"/>
      <c r="E32" s="88"/>
      <c r="F32" s="88"/>
      <c r="G32" s="88"/>
      <c r="H32" s="88"/>
      <c r="I32" s="88"/>
      <c r="J32" s="88"/>
    </row>
    <row r="33" spans="3:10" x14ac:dyDescent="0.25">
      <c r="C33" s="10"/>
      <c r="D33" s="12"/>
      <c r="E33" s="12"/>
      <c r="F33" s="12"/>
      <c r="G33" s="12"/>
      <c r="H33" s="12"/>
      <c r="I33" s="12"/>
      <c r="J33" s="37"/>
    </row>
    <row r="34" spans="3:10" ht="15.75" thickBot="1" x14ac:dyDescent="0.3">
      <c r="C34" s="14"/>
      <c r="G34" s="87" t="s">
        <v>66</v>
      </c>
      <c r="H34" s="87"/>
      <c r="J34" s="15"/>
    </row>
    <row r="35" spans="3:10" x14ac:dyDescent="0.25">
      <c r="C35" s="21"/>
      <c r="D35" s="17"/>
      <c r="F35" s="17"/>
      <c r="G35" s="89" t="s">
        <v>67</v>
      </c>
      <c r="H35" s="90"/>
      <c r="J35" s="15"/>
    </row>
    <row r="36" spans="3:10" ht="21" x14ac:dyDescent="0.35">
      <c r="C36" s="38" t="s">
        <v>68</v>
      </c>
      <c r="D36" s="39">
        <v>0.79661016949152541</v>
      </c>
      <c r="G36" s="40" t="s">
        <v>69</v>
      </c>
      <c r="H36" s="41" t="s">
        <v>70</v>
      </c>
      <c r="I36" s="42" t="s">
        <v>71</v>
      </c>
      <c r="J36" s="15"/>
    </row>
    <row r="37" spans="3:10" ht="15.75" thickBot="1" x14ac:dyDescent="0.3">
      <c r="C37" s="38" t="s">
        <v>72</v>
      </c>
      <c r="D37" s="39">
        <v>0.20338983050847459</v>
      </c>
      <c r="G37" s="43">
        <f>(D38/2)*E41</f>
        <v>55.475083333333338</v>
      </c>
      <c r="H37" s="44">
        <f>((D39+D44)*E41)+(SUM(D45:D48)*E42)</f>
        <v>136.27841406499905</v>
      </c>
      <c r="I37" s="45">
        <f>SUM(G37:H37)</f>
        <v>191.7534973983324</v>
      </c>
      <c r="J37" s="46"/>
    </row>
    <row r="38" spans="3:10" x14ac:dyDescent="0.25">
      <c r="C38" s="47" t="s">
        <v>73</v>
      </c>
      <c r="D38" s="48">
        <v>179</v>
      </c>
      <c r="J38" s="15"/>
    </row>
    <row r="39" spans="3:10" x14ac:dyDescent="0.25">
      <c r="C39" s="14" t="s">
        <v>74</v>
      </c>
      <c r="D39" s="48">
        <v>112</v>
      </c>
      <c r="I39" s="49"/>
      <c r="J39" s="15"/>
    </row>
    <row r="40" spans="3:10" x14ac:dyDescent="0.25">
      <c r="C40" s="50" t="s">
        <v>75</v>
      </c>
      <c r="J40" s="15"/>
    </row>
    <row r="41" spans="3:10" x14ac:dyDescent="0.25">
      <c r="C41" s="14" t="s">
        <v>76</v>
      </c>
      <c r="D41" s="51">
        <v>37.19</v>
      </c>
      <c r="E41" s="49">
        <f>D41/60</f>
        <v>0.61983333333333335</v>
      </c>
      <c r="J41" s="15"/>
    </row>
    <row r="42" spans="3:10" x14ac:dyDescent="0.25">
      <c r="C42" s="14" t="s">
        <v>77</v>
      </c>
      <c r="D42" s="51">
        <v>37.19</v>
      </c>
      <c r="E42" s="49">
        <f>D42/60</f>
        <v>0.61983333333333335</v>
      </c>
      <c r="H42" s="52" t="s">
        <v>78</v>
      </c>
      <c r="J42" s="15"/>
    </row>
    <row r="43" spans="3:10" x14ac:dyDescent="0.25">
      <c r="C43" s="14"/>
      <c r="D43" s="53" t="s">
        <v>79</v>
      </c>
      <c r="H43" t="s">
        <v>80</v>
      </c>
      <c r="J43" s="15"/>
    </row>
    <row r="44" spans="3:10" x14ac:dyDescent="0.25">
      <c r="C44" s="54" t="s">
        <v>81</v>
      </c>
      <c r="D44" s="55">
        <v>10</v>
      </c>
      <c r="H44" s="85" t="s">
        <v>82</v>
      </c>
      <c r="I44" s="85"/>
      <c r="J44" s="86"/>
    </row>
    <row r="45" spans="3:10" x14ac:dyDescent="0.25">
      <c r="C45" s="14" t="s">
        <v>83</v>
      </c>
      <c r="D45" s="56">
        <v>45</v>
      </c>
      <c r="H45" s="85"/>
      <c r="I45" s="85"/>
      <c r="J45" s="86"/>
    </row>
    <row r="46" spans="3:10" x14ac:dyDescent="0.25">
      <c r="C46" s="14" t="s">
        <v>84</v>
      </c>
      <c r="D46" s="57">
        <v>15</v>
      </c>
      <c r="H46" s="85" t="s">
        <v>85</v>
      </c>
      <c r="I46" s="85"/>
      <c r="J46" s="86"/>
    </row>
    <row r="47" spans="3:10" x14ac:dyDescent="0.25">
      <c r="C47" s="14" t="s">
        <v>86</v>
      </c>
      <c r="D47" s="58">
        <f>(505/15631)*(AVERAGE(D23:D24))*32</f>
        <v>26.362996609302026</v>
      </c>
      <c r="I47" s="59"/>
      <c r="J47" s="60"/>
    </row>
    <row r="48" spans="3:10" ht="15.75" x14ac:dyDescent="0.25">
      <c r="C48" s="14" t="s">
        <v>87</v>
      </c>
      <c r="D48" s="61">
        <f>5*2.3</f>
        <v>11.5</v>
      </c>
      <c r="I48" s="59"/>
      <c r="J48" s="60"/>
    </row>
    <row r="49" spans="3:10" ht="15.75" thickBot="1" x14ac:dyDescent="0.3">
      <c r="C49" s="62"/>
      <c r="D49" s="63"/>
      <c r="E49" s="63"/>
      <c r="F49" s="63"/>
      <c r="G49" s="63"/>
      <c r="H49" s="63"/>
      <c r="I49" s="64"/>
      <c r="J49" s="65"/>
    </row>
  </sheetData>
  <mergeCells count="6">
    <mergeCell ref="H46:J46"/>
    <mergeCell ref="G34:H34"/>
    <mergeCell ref="C5:J5"/>
    <mergeCell ref="C32:J32"/>
    <mergeCell ref="G35:H35"/>
    <mergeCell ref="H44:J4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3"/>
  <sheetViews>
    <sheetView workbookViewId="0">
      <selection activeCell="C14" sqref="C14"/>
    </sheetView>
  </sheetViews>
  <sheetFormatPr defaultRowHeight="15" x14ac:dyDescent="0.25"/>
  <sheetData>
    <row r="1" spans="1:3" x14ac:dyDescent="0.25">
      <c r="A1" t="s">
        <v>8</v>
      </c>
      <c r="C1" t="s">
        <v>8</v>
      </c>
    </row>
    <row r="2" spans="1:3" x14ac:dyDescent="0.25">
      <c r="A2" s="5" t="s">
        <v>9</v>
      </c>
      <c r="C2">
        <v>2022</v>
      </c>
    </row>
    <row r="3" spans="1:3" x14ac:dyDescent="0.25">
      <c r="A3" s="5" t="s">
        <v>10</v>
      </c>
      <c r="C3">
        <v>2023</v>
      </c>
    </row>
    <row r="4" spans="1:3" x14ac:dyDescent="0.25">
      <c r="A4" s="5" t="s">
        <v>11</v>
      </c>
      <c r="C4">
        <v>2024</v>
      </c>
    </row>
    <row r="5" spans="1:3" x14ac:dyDescent="0.25">
      <c r="A5" s="5" t="s">
        <v>12</v>
      </c>
      <c r="C5">
        <v>2025</v>
      </c>
    </row>
    <row r="6" spans="1:3" x14ac:dyDescent="0.25">
      <c r="A6" s="5" t="s">
        <v>13</v>
      </c>
      <c r="C6">
        <v>2026</v>
      </c>
    </row>
    <row r="7" spans="1:3" x14ac:dyDescent="0.25">
      <c r="A7" s="5" t="s">
        <v>14</v>
      </c>
      <c r="C7">
        <v>2027</v>
      </c>
    </row>
    <row r="8" spans="1:3" x14ac:dyDescent="0.25">
      <c r="A8" s="5" t="s">
        <v>15</v>
      </c>
      <c r="C8">
        <v>2028</v>
      </c>
    </row>
    <row r="9" spans="1:3" x14ac:dyDescent="0.25">
      <c r="A9" s="5" t="s">
        <v>16</v>
      </c>
      <c r="C9">
        <v>2029</v>
      </c>
    </row>
    <row r="10" spans="1:3" x14ac:dyDescent="0.25">
      <c r="A10" s="5" t="s">
        <v>17</v>
      </c>
      <c r="C10">
        <v>2030</v>
      </c>
    </row>
    <row r="11" spans="1:3" x14ac:dyDescent="0.25">
      <c r="A11" s="5" t="s">
        <v>18</v>
      </c>
      <c r="C11">
        <v>2031</v>
      </c>
    </row>
    <row r="12" spans="1:3" x14ac:dyDescent="0.25">
      <c r="A12" s="5" t="s">
        <v>19</v>
      </c>
      <c r="C12">
        <v>2032</v>
      </c>
    </row>
    <row r="13" spans="1:3" x14ac:dyDescent="0.25">
      <c r="A13" s="5" t="s">
        <v>20</v>
      </c>
      <c r="C13">
        <v>2033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 xmlns="73508a2e-6e2a-400b-85e0-5af9a1ee966d">Forms</Topic>
    <Region xmlns="73508a2e-6e2a-400b-85e0-5af9a1ee966d">All Regions</Region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5C60951CA11B42908BC5AABBF0D42C" ma:contentTypeVersion="2" ma:contentTypeDescription="Create a new document." ma:contentTypeScope="" ma:versionID="a123dd5fc761c340cb51833d927a05fb">
  <xsd:schema xmlns:xsd="http://www.w3.org/2001/XMLSchema" xmlns:xs="http://www.w3.org/2001/XMLSchema" xmlns:p="http://schemas.microsoft.com/office/2006/metadata/properties" xmlns:ns2="73508a2e-6e2a-400b-85e0-5af9a1ee966d" targetNamespace="http://schemas.microsoft.com/office/2006/metadata/properties" ma:root="true" ma:fieldsID="a795c50adcf723e58465039b95d3de0b" ns2:_="">
    <xsd:import namespace="73508a2e-6e2a-400b-85e0-5af9a1ee966d"/>
    <xsd:element name="properties">
      <xsd:complexType>
        <xsd:sequence>
          <xsd:element name="documentManagement">
            <xsd:complexType>
              <xsd:all>
                <xsd:element ref="ns2:Region" minOccurs="0"/>
                <xsd:element ref="ns2:Topi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508a2e-6e2a-400b-85e0-5af9a1ee966d" elementFormDefault="qualified">
    <xsd:import namespace="http://schemas.microsoft.com/office/2006/documentManagement/types"/>
    <xsd:import namespace="http://schemas.microsoft.com/office/infopath/2007/PartnerControls"/>
    <xsd:element name="Region" ma:index="8" nillable="true" ma:displayName="Region" ma:format="Dropdown" ma:internalName="Region">
      <xsd:simpleType>
        <xsd:restriction base="dms:Choice">
          <xsd:enumeration value="All Regions"/>
          <xsd:enumeration value="Region 1"/>
          <xsd:enumeration value="Region 2"/>
          <xsd:enumeration value="Region 3"/>
          <xsd:enumeration value="Region 4"/>
          <xsd:enumeration value="Region 5"/>
          <xsd:enumeration value="Region 6"/>
          <xsd:enumeration value="Region 1 and 2"/>
          <xsd:enumeration value="Region 3 and 4"/>
          <xsd:enumeration value="Region 5 and 6"/>
        </xsd:restriction>
      </xsd:simpleType>
    </xsd:element>
    <xsd:element name="Topic" ma:index="9" nillable="true" ma:displayName="Topic" ma:format="Dropdown" ma:internalName="Topic">
      <xsd:simpleType>
        <xsd:restriction base="dms:Choice">
          <xsd:enumeration value="Conference Notes"/>
          <xsd:enumeration value="Forms"/>
          <xsd:enumeration value="Guides"/>
          <xsd:enumeration value="Miscellaneous"/>
          <xsd:enumeration value="Overpayment Guides"/>
          <xsd:enumeration value="Program Related Items"/>
          <xsd:enumeration value="SSPS"/>
          <xsd:enumeration value="Statewide Payment Standards"/>
          <xsd:enumeration value="Tip Sheets"/>
          <xsd:enumeration value="Training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345A6D-C265-4F06-87F0-AD7C1EC51832}">
  <ds:schemaRefs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73508a2e-6e2a-400b-85e0-5af9a1ee966d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ED2A156-EA2E-4DED-B892-6F3DB056D1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508a2e-6e2a-400b-85e0-5af9a1ee96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26030E-9EAD-47F6-A710-EA37A91F68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Fee Table</vt:lpstr>
      <vt:lpstr>Rate Model</vt:lpstr>
      <vt:lpstr>Sheet1</vt:lpstr>
      <vt:lpstr>'Fee Table'!Print_Area</vt:lpstr>
    </vt:vector>
  </TitlesOfParts>
  <Company>Children's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Family Time - 72-Hour Billing Form</dc:title>
  <dc:creator>Windows User</dc:creator>
  <cp:lastModifiedBy>Dolgash, Debbie (DCYF)</cp:lastModifiedBy>
  <cp:lastPrinted>2022-06-10T21:22:52Z</cp:lastPrinted>
  <dcterms:created xsi:type="dcterms:W3CDTF">2022-02-16T17:17:49Z</dcterms:created>
  <dcterms:modified xsi:type="dcterms:W3CDTF">2023-10-30T21:37:12Z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0x010100135C60951CA11B42908BC5AABBF0D42C</vt:lpwstr>
  </property>
</Properties>
</file>